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i-ayaka\Desktop\"/>
    </mc:Choice>
  </mc:AlternateContent>
  <xr:revisionPtr revIDLastSave="0" documentId="8_{E83EEB45-3633-4CF2-B180-AD41DAF2774E}" xr6:coauthVersionLast="47" xr6:coauthVersionMax="47" xr10:uidLastSave="{00000000-0000-0000-0000-000000000000}"/>
  <bookViews>
    <workbookView xWindow="28680" yWindow="-120" windowWidth="29040" windowHeight="15840" xr2:uid="{26A0F888-BD6D-41D4-9965-068E846B74F7}"/>
  </bookViews>
  <sheets>
    <sheet name="年次予算計画作成の基本_1" sheetId="1" r:id="rId1"/>
  </sheets>
  <externalReferences>
    <externalReference r:id="rId2"/>
    <externalReference r:id="rId3"/>
  </externalReferences>
  <definedNames>
    <definedName name="_Key1" hidden="1">#REF!</definedName>
    <definedName name="_Order1" hidden="1">1</definedName>
    <definedName name="_Sort" hidden="1">#REF!</definedName>
    <definedName name="②">#REF!</definedName>
    <definedName name="ｃｖ">#REF!</definedName>
    <definedName name="ｄ">#REF!</definedName>
    <definedName name="dci">#REF!</definedName>
    <definedName name="ddc">#REF!</definedName>
    <definedName name="dfs">#REF!</definedName>
    <definedName name="dgh">#REF!</definedName>
    <definedName name="e">#REF!</definedName>
    <definedName name="EDIT_AREA">'[2]891'!$B$5:$C$14,'[2]891'!$B$16:$C$39,'[2]891'!$F$5:$G$14,'[2]891'!$F$16:$G$39</definedName>
    <definedName name="ee">#REF!</definedName>
    <definedName name="fgh">#REF!</definedName>
    <definedName name="ht">#REF!</definedName>
    <definedName name="ｊｊ">#REF!</definedName>
    <definedName name="kk">#REF!</definedName>
    <definedName name="MF印税">#REF!</definedName>
    <definedName name="p_name">#REF!</definedName>
    <definedName name="pci">#REF!</definedName>
    <definedName name="pp">#REF!</definedName>
    <definedName name="qq">#REF!</definedName>
    <definedName name="qqw">#REF!</definedName>
    <definedName name="rr">#REF!</definedName>
    <definedName name="rre">#REF!</definedName>
    <definedName name="ｓ">#REF!</definedName>
    <definedName name="sakura">#REF!</definedName>
    <definedName name="sakura3">#REF!</definedName>
    <definedName name="sakuraw">#REF!</definedName>
    <definedName name="tryj">#REF!</definedName>
    <definedName name="vv">#REF!</definedName>
    <definedName name="ｗ">#REF!</definedName>
    <definedName name="wwq">#REF!</definedName>
    <definedName name="ｘｃ">#REF!</definedName>
    <definedName name="ｘｃｚｖ">#REF!</definedName>
    <definedName name="ｘｚｘｖ">#REF!</definedName>
    <definedName name="ｚｘ">#REF!</definedName>
    <definedName name="ｚｚ">#REF!</definedName>
    <definedName name="え">#REF!</definedName>
    <definedName name="コンテンツ平均額">#REF!</definedName>
    <definedName name="サクラ大戦">#REF!</definedName>
    <definedName name="サクラ大戦２">#REF!</definedName>
    <definedName name="セガロイヤリティ">#REF!</definedName>
    <definedName name="レベニューシェア率">#REF!</definedName>
    <definedName name="印税">#REF!</definedName>
    <definedName name="卸値">#REF!</definedName>
    <definedName name="楽曲ＤＬ許可数">#REF!</definedName>
    <definedName name="掛け率">#REF!</definedName>
    <definedName name="工程表">#REF!</definedName>
    <definedName name="収支計算表">#REF!</definedName>
    <definedName name="人件費月額">#REF!</definedName>
    <definedName name="総製造単価">#REF!</definedName>
    <definedName name="定価">#REF!</definedName>
    <definedName name="藤島先生印税">#REF!</definedName>
    <definedName name="内藤先生印税">#REF!</definedName>
    <definedName name="武人街">#REF!</definedName>
    <definedName name="北へ">#REF!</definedName>
    <definedName name="北へ①">#REF!</definedName>
    <definedName name="北へＤＤ②">#REF!</definedName>
    <definedName name="北へＤＤ③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H5" i="1"/>
  <c r="H9" i="1" s="1"/>
  <c r="F6" i="1"/>
  <c r="H6" i="1"/>
  <c r="I6" i="1" s="1"/>
  <c r="F7" i="1"/>
  <c r="H7" i="1"/>
  <c r="H11" i="1" s="1"/>
  <c r="I11" i="1" s="1"/>
  <c r="D8" i="1"/>
  <c r="E5" i="1" s="1"/>
  <c r="F8" i="1"/>
  <c r="G7" i="1" s="1"/>
  <c r="H8" i="1"/>
  <c r="D9" i="1"/>
  <c r="F9" i="1"/>
  <c r="D10" i="1"/>
  <c r="E10" i="1" s="1"/>
  <c r="F10" i="1"/>
  <c r="G10" i="1" s="1"/>
  <c r="H10" i="1"/>
  <c r="I10" i="1" s="1"/>
  <c r="D11" i="1"/>
  <c r="F11" i="1"/>
  <c r="D12" i="1"/>
  <c r="E12" i="1" s="1"/>
  <c r="F12" i="1"/>
  <c r="G12" i="1" s="1"/>
  <c r="F14" i="1"/>
  <c r="H14" i="1" s="1"/>
  <c r="D15" i="1"/>
  <c r="E15" i="1" s="1"/>
  <c r="F15" i="1"/>
  <c r="F16" i="1"/>
  <c r="G16" i="1" s="1"/>
  <c r="F17" i="1"/>
  <c r="G17" i="1" s="1"/>
  <c r="F18" i="1"/>
  <c r="G18" i="1" s="1"/>
  <c r="D23" i="1"/>
  <c r="E23" i="1" s="1"/>
  <c r="F23" i="1"/>
  <c r="G23" i="1" s="1"/>
  <c r="H15" i="1" l="1"/>
  <c r="I15" i="1" s="1"/>
  <c r="I14" i="1"/>
  <c r="H23" i="1"/>
  <c r="I23" i="1" s="1"/>
  <c r="I9" i="1"/>
  <c r="H12" i="1"/>
  <c r="I12" i="1" s="1"/>
  <c r="F13" i="1"/>
  <c r="E7" i="1"/>
  <c r="E28" i="1"/>
  <c r="E25" i="1"/>
  <c r="E22" i="1"/>
  <c r="G15" i="1"/>
  <c r="I21" i="1"/>
  <c r="E18" i="1"/>
  <c r="E11" i="1"/>
  <c r="E9" i="1"/>
  <c r="G21" i="1"/>
  <c r="I17" i="1"/>
  <c r="D13" i="1"/>
  <c r="G26" i="1"/>
  <c r="E29" i="1"/>
  <c r="E21" i="1"/>
  <c r="I8" i="1"/>
  <c r="G6" i="1"/>
  <c r="G20" i="1"/>
  <c r="E17" i="1"/>
  <c r="G8" i="1"/>
  <c r="I29" i="1"/>
  <c r="I26" i="1"/>
  <c r="I20" i="1"/>
  <c r="G29" i="1"/>
  <c r="E26" i="1"/>
  <c r="E20" i="1"/>
  <c r="I16" i="1"/>
  <c r="G14" i="1"/>
  <c r="E6" i="1"/>
  <c r="I19" i="1"/>
  <c r="E8" i="1"/>
  <c r="I5" i="1"/>
  <c r="G5" i="1"/>
  <c r="I28" i="1"/>
  <c r="I25" i="1"/>
  <c r="G28" i="1"/>
  <c r="G25" i="1"/>
  <c r="G19" i="1"/>
  <c r="E14" i="1"/>
  <c r="E19" i="1"/>
  <c r="E16" i="1"/>
  <c r="I7" i="1"/>
  <c r="I22" i="1"/>
  <c r="I18" i="1"/>
  <c r="G22" i="1"/>
  <c r="G11" i="1"/>
  <c r="G9" i="1"/>
  <c r="G13" i="1" l="1"/>
  <c r="F24" i="1"/>
  <c r="H13" i="1"/>
  <c r="D24" i="1"/>
  <c r="E13" i="1"/>
  <c r="H24" i="1" l="1"/>
  <c r="I13" i="1"/>
  <c r="F27" i="1"/>
  <c r="G24" i="1"/>
  <c r="D27" i="1"/>
  <c r="E24" i="1"/>
  <c r="F30" i="1" l="1"/>
  <c r="G27" i="1"/>
  <c r="D30" i="1"/>
  <c r="E27" i="1"/>
  <c r="H27" i="1"/>
  <c r="I24" i="1"/>
  <c r="H30" i="1" l="1"/>
  <c r="I27" i="1"/>
  <c r="E30" i="1"/>
  <c r="D31" i="1"/>
  <c r="E31" i="1" s="1"/>
  <c r="F31" i="1"/>
  <c r="G31" i="1" s="1"/>
  <c r="F32" i="1"/>
  <c r="G32" i="1" s="1"/>
  <c r="G30" i="1"/>
  <c r="D32" i="1" l="1"/>
  <c r="E32" i="1" s="1"/>
  <c r="I30" i="1"/>
  <c r="H31" i="1"/>
  <c r="I31" i="1" s="1"/>
  <c r="H32" i="1" l="1"/>
  <c r="I32" i="1" s="1"/>
</calcChain>
</file>

<file path=xl/sharedStrings.xml><?xml version="1.0" encoding="utf-8"?>
<sst xmlns="http://schemas.openxmlformats.org/spreadsheetml/2006/main" count="46" uniqueCount="39">
  <si>
    <t>8名</t>
    <rPh sb="1" eb="2">
      <t>メイ</t>
    </rPh>
    <phoneticPr fontId="1"/>
  </si>
  <si>
    <t>7名</t>
    <rPh sb="1" eb="2">
      <t>メイ</t>
    </rPh>
    <phoneticPr fontId="1"/>
  </si>
  <si>
    <t>6名</t>
    <rPh sb="1" eb="2">
      <t>メイ</t>
    </rPh>
    <phoneticPr fontId="1"/>
  </si>
  <si>
    <t>人員数</t>
    <rPh sb="0" eb="3">
      <t>ジンインスウ</t>
    </rPh>
    <phoneticPr fontId="1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</si>
  <si>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1"/>
  </si>
  <si>
    <t>法人税等</t>
    <rPh sb="0" eb="4">
      <t>ホウジンゼイトウ</t>
    </rPh>
    <phoneticPr fontId="1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</si>
  <si>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1"/>
  </si>
  <si>
    <t>特別損失</t>
    <rPh sb="0" eb="4">
      <t>トクベツソンシツ</t>
    </rPh>
    <phoneticPr fontId="1"/>
  </si>
  <si>
    <t>特別利益</t>
    <rPh sb="0" eb="2">
      <t>トクベツ</t>
    </rPh>
    <rPh sb="2" eb="4">
      <t>リエキ</t>
    </rPh>
    <phoneticPr fontId="1"/>
  </si>
  <si>
    <t>経常利益</t>
    <rPh sb="0" eb="4">
      <t>ケイジョウリエキ</t>
    </rPh>
    <phoneticPr fontId="1"/>
  </si>
  <si>
    <t>営業外損益</t>
    <rPh sb="0" eb="5">
      <t>エイギョウガイソンエキ</t>
    </rPh>
    <phoneticPr fontId="1"/>
  </si>
  <si>
    <t>営業外収益</t>
    <rPh sb="0" eb="3">
      <t>エイギョウガイ</t>
    </rPh>
    <rPh sb="3" eb="5">
      <t>シュウエキ</t>
    </rPh>
    <phoneticPr fontId="1"/>
  </si>
  <si>
    <t>営業利益</t>
    <rPh sb="0" eb="2">
      <t>エイギョウ</t>
    </rPh>
    <rPh sb="2" eb="4">
      <t>リエキ</t>
    </rPh>
    <phoneticPr fontId="1"/>
  </si>
  <si>
    <t>固定費合計</t>
    <rPh sb="0" eb="3">
      <t>コテイヒ</t>
    </rPh>
    <rPh sb="3" eb="5">
      <t>ゴウケイ</t>
    </rPh>
    <phoneticPr fontId="1"/>
  </si>
  <si>
    <t>支払手数料</t>
    <rPh sb="0" eb="2">
      <t>シハライ</t>
    </rPh>
    <rPh sb="2" eb="5">
      <t>テスウリョウ</t>
    </rPh>
    <phoneticPr fontId="1"/>
  </si>
  <si>
    <t>光熱費</t>
    <rPh sb="0" eb="3">
      <t>コウネツヒ</t>
    </rPh>
    <phoneticPr fontId="1"/>
  </si>
  <si>
    <t>通信・交通費</t>
    <rPh sb="0" eb="2">
      <t>ツウシン</t>
    </rPh>
    <rPh sb="3" eb="6">
      <t>コウツウヒ</t>
    </rPh>
    <phoneticPr fontId="1"/>
  </si>
  <si>
    <t>減価償却費</t>
    <rPh sb="0" eb="5">
      <t>ゲンカショウキャクヒ</t>
    </rPh>
    <phoneticPr fontId="1"/>
  </si>
  <si>
    <t>販売手数料</t>
    <rPh sb="0" eb="5">
      <t>ハンバイテスウリョウ</t>
    </rPh>
    <phoneticPr fontId="1"/>
  </si>
  <si>
    <t>広告費</t>
    <rPh sb="0" eb="3">
      <t>コウコクヒ</t>
    </rPh>
    <phoneticPr fontId="1"/>
  </si>
  <si>
    <t>地代</t>
    <rPh sb="0" eb="2">
      <t>チダイ</t>
    </rPh>
    <phoneticPr fontId="1"/>
  </si>
  <si>
    <t>法定福利費</t>
    <rPh sb="0" eb="2">
      <t>ホウテイ</t>
    </rPh>
    <rPh sb="2" eb="5">
      <t>フクリヒ</t>
    </rPh>
    <phoneticPr fontId="1"/>
  </si>
  <si>
    <t>人件費</t>
    <rPh sb="0" eb="3">
      <t>ジンケンヒ</t>
    </rPh>
    <phoneticPr fontId="1"/>
  </si>
  <si>
    <t>固定費</t>
    <rPh sb="0" eb="3">
      <t>コテイヒ</t>
    </rPh>
    <phoneticPr fontId="1"/>
  </si>
  <si>
    <t>限界利益</t>
    <rPh sb="0" eb="4">
      <t>ゲンカイリエキ</t>
    </rPh>
    <phoneticPr fontId="1"/>
  </si>
  <si>
    <t>変動費合計</t>
    <rPh sb="0" eb="3">
      <t>ヘンドウヒ</t>
    </rPh>
    <rPh sb="3" eb="5">
      <t>ゴウケイ</t>
    </rPh>
    <phoneticPr fontId="1"/>
  </si>
  <si>
    <t>C商品</t>
    <rPh sb="1" eb="3">
      <t>ショウヒン</t>
    </rPh>
    <phoneticPr fontId="1"/>
  </si>
  <si>
    <t>B商品</t>
    <rPh sb="1" eb="3">
      <t>ショウヒン</t>
    </rPh>
    <phoneticPr fontId="1"/>
  </si>
  <si>
    <t>A商品</t>
    <rPh sb="1" eb="3">
      <t>ショウヒン</t>
    </rPh>
    <phoneticPr fontId="1"/>
  </si>
  <si>
    <t>変動費</t>
    <rPh sb="0" eb="3">
      <t>ヘンドウヒ</t>
    </rPh>
    <phoneticPr fontId="1"/>
  </si>
  <si>
    <t>合計</t>
    <rPh sb="0" eb="2">
      <t>ゴウケイ</t>
    </rPh>
    <phoneticPr fontId="1"/>
  </si>
  <si>
    <t>売上構成</t>
    <rPh sb="0" eb="2">
      <t>ウリアゲ</t>
    </rPh>
    <rPh sb="2" eb="4">
      <t>コウセイ</t>
    </rPh>
    <phoneticPr fontId="1"/>
  </si>
  <si>
    <t>％</t>
    <phoneticPr fontId="1"/>
  </si>
  <si>
    <t>金額</t>
    <rPh sb="0" eb="2">
      <t>キンガク</t>
    </rPh>
    <phoneticPr fontId="1"/>
  </si>
  <si>
    <t>n（現在）</t>
    <rPh sb="2" eb="4">
      <t>ゲンザイ</t>
    </rPh>
    <phoneticPr fontId="1"/>
  </si>
  <si>
    <t>n-1（1年前）</t>
    <rPh sb="5" eb="6">
      <t>ネン</t>
    </rPh>
    <rPh sb="6" eb="7">
      <t>マエ</t>
    </rPh>
    <phoneticPr fontId="1"/>
  </si>
  <si>
    <t>n-2（2年前）</t>
    <rPh sb="5" eb="6">
      <t>ネン</t>
    </rPh>
    <rPh sb="6" eb="7">
      <t>マエ</t>
    </rPh>
    <phoneticPr fontId="1"/>
  </si>
  <si>
    <t>金額単位：千円</t>
    <rPh sb="0" eb="4">
      <t>キンガクタンイ</t>
    </rPh>
    <rPh sb="5" eb="7">
      <t>センエン</t>
    </rPh>
    <phoneticPr fontId="1"/>
  </si>
  <si>
    <t>（例）過去3年分の実績整理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</si>
</sst>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.5"/>
      <color theme="1"/>
      <name val="游ゴシック Light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0" xfId="0" applyNumberFormat="1" applyFill="1">
      <alignment vertical="center"/>
    </xf>
    <xf numFmtId="177" fontId="0" fillId="2" borderId="0" xfId="0" applyNumberFormat="1" applyFill="1">
      <alignment vertical="center"/>
    </xf>
    <xf numFmtId="0" fontId="0" fillId="2" borderId="0" xfId="0" applyFill="1" applyAlignment="1">
      <alignment vertical="center" wrapText="1"/>
    </xf>
    <xf numFmtId="0" fontId="0" fillId="0" borderId="1" xfId="0" applyBorder="1" applyAlignment="1">
      <alignment horizontal="center" vertical="center"/>
    </xf>
    <xf numFmtId="177" fontId="0" fillId="2" borderId="2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176" fontId="0" fillId="2" borderId="3" xfId="0" applyNumberFormat="1" applyFill="1" applyBorder="1">
      <alignment vertical="center"/>
    </xf>
    <xf numFmtId="177" fontId="0" fillId="2" borderId="3" xfId="0" applyNumberFormat="1" applyFill="1" applyBorder="1">
      <alignment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76" fontId="0" fillId="3" borderId="3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3" borderId="6" xfId="0" applyFill="1" applyBorder="1" applyAlignment="1">
      <alignment vertical="center" wrapText="1"/>
    </xf>
    <xf numFmtId="0" fontId="0" fillId="2" borderId="0" xfId="0" applyFill="1" applyAlignment="1">
      <alignment horizontal="right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kan\anken\&#24357;&#29983;\3302289_%20&#12304;&#36039;&#37329;&#35519;&#36948;&#12490;&#12499;&#12305;&#36861;&#21152;&#35352;&#20107;&#25522;&#36617;_&#20104;&#31639;&#35336;&#30011;&#12539;&#20013;&#26399;&#32076;&#21942;&#35336;&#30011;&#20316;&#25104;\1_&#25351;&#31034;&#26360;&#39006;\&#12527;&#12452;&#12516;&#12540;&#12501;&#12524;&#12540;&#12512;\DL&#29992;%20202208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rd_mgm_server\sg007625\42kibp\&#20181;&#21069;&#20104;&#28204;&#20381;&#234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ヶ年数値計画作成（中期経営計画）の作成_2"/>
      <sheetName val="年次予算計画作成の基本_2_1"/>
      <sheetName val="年次予算計画作成の基本_2_2"/>
      <sheetName val="年次予算計画作成の基本_2_3"/>
      <sheetName val="年次予算計画作成の基本_2_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1期予想"/>
      <sheetName val="依頼案件"/>
      <sheetName val="計算の跡"/>
      <sheetName val="891"/>
      <sheetName val="集計表"/>
      <sheetName val="集計表 (2)"/>
      <sheetName val="12月末残高"/>
      <sheetName val="M04"/>
      <sheetName val="PICO2関連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78889-124F-45C2-9265-08139B2DAF0C}">
  <dimension ref="B1:I33"/>
  <sheetViews>
    <sheetView tabSelected="1" workbookViewId="0">
      <selection activeCell="L6" sqref="L6"/>
    </sheetView>
  </sheetViews>
  <sheetFormatPr defaultColWidth="8.69921875" defaultRowHeight="18" x14ac:dyDescent="0.45"/>
  <cols>
    <col min="1" max="1" width="8.69921875" style="1"/>
    <col min="2" max="2" width="2.8984375" style="4" customWidth="1"/>
    <col min="3" max="3" width="12.8984375" style="1" customWidth="1"/>
    <col min="4" max="4" width="10.5" style="3" customWidth="1"/>
    <col min="5" max="5" width="8.69921875" style="2"/>
    <col min="6" max="6" width="12" style="3" customWidth="1"/>
    <col min="7" max="7" width="8.69921875" style="2"/>
    <col min="8" max="8" width="11.09765625" style="3" customWidth="1"/>
    <col min="9" max="9" width="8.69921875" style="2"/>
    <col min="10" max="16384" width="8.69921875" style="1"/>
  </cols>
  <sheetData>
    <row r="1" spans="2:9" x14ac:dyDescent="0.45">
      <c r="B1" s="1"/>
    </row>
    <row r="2" spans="2:9" x14ac:dyDescent="0.45">
      <c r="B2" s="30" t="s">
        <v>38</v>
      </c>
      <c r="I2" s="29" t="s">
        <v>37</v>
      </c>
    </row>
    <row r="3" spans="2:9" x14ac:dyDescent="0.45">
      <c r="B3" s="28"/>
      <c r="C3" s="27"/>
      <c r="D3" s="26" t="s">
        <v>36</v>
      </c>
      <c r="E3" s="25"/>
      <c r="F3" s="26" t="s">
        <v>35</v>
      </c>
      <c r="G3" s="25"/>
      <c r="H3" s="26" t="s">
        <v>34</v>
      </c>
      <c r="I3" s="25"/>
    </row>
    <row r="4" spans="2:9" x14ac:dyDescent="0.45">
      <c r="B4" s="24"/>
      <c r="C4" s="23"/>
      <c r="D4" s="22" t="s">
        <v>33</v>
      </c>
      <c r="E4" s="21" t="s">
        <v>32</v>
      </c>
      <c r="F4" s="22" t="s">
        <v>33</v>
      </c>
      <c r="G4" s="21" t="s">
        <v>32</v>
      </c>
      <c r="H4" s="22" t="s">
        <v>33</v>
      </c>
      <c r="I4" s="21" t="s">
        <v>32</v>
      </c>
    </row>
    <row r="5" spans="2:9" x14ac:dyDescent="0.45">
      <c r="B5" s="12" t="s">
        <v>31</v>
      </c>
      <c r="C5" s="13" t="s">
        <v>28</v>
      </c>
      <c r="D5" s="10">
        <v>50000</v>
      </c>
      <c r="E5" s="9">
        <f>D5/D$8</f>
        <v>0.5</v>
      </c>
      <c r="F5" s="10">
        <f>D5*95%</f>
        <v>47500</v>
      </c>
      <c r="G5" s="9">
        <f>F5/F$8</f>
        <v>0.47499999999999998</v>
      </c>
      <c r="H5" s="10">
        <f>F5*95%</f>
        <v>45125</v>
      </c>
      <c r="I5" s="9">
        <f>H5/H$8</f>
        <v>0.41705175600739369</v>
      </c>
    </row>
    <row r="6" spans="2:9" x14ac:dyDescent="0.45">
      <c r="B6" s="20"/>
      <c r="C6" s="13" t="s">
        <v>27</v>
      </c>
      <c r="D6" s="10">
        <v>30000</v>
      </c>
      <c r="E6" s="9">
        <f>D6/D$8</f>
        <v>0.3</v>
      </c>
      <c r="F6" s="10">
        <f>D6*95%</f>
        <v>28500</v>
      </c>
      <c r="G6" s="9">
        <f>F6/F$8</f>
        <v>0.28499999999999998</v>
      </c>
      <c r="H6" s="10">
        <f>F6*95%</f>
        <v>27075</v>
      </c>
      <c r="I6" s="9">
        <f>H6/H$8</f>
        <v>0.2502310536044362</v>
      </c>
    </row>
    <row r="7" spans="2:9" x14ac:dyDescent="0.45">
      <c r="B7" s="20"/>
      <c r="C7" s="13" t="s">
        <v>26</v>
      </c>
      <c r="D7" s="10">
        <v>20000</v>
      </c>
      <c r="E7" s="9">
        <f>D7/D$8</f>
        <v>0.2</v>
      </c>
      <c r="F7" s="10">
        <f>D7*120%</f>
        <v>24000</v>
      </c>
      <c r="G7" s="9">
        <f>F7/F$8</f>
        <v>0.24</v>
      </c>
      <c r="H7" s="10">
        <f>F7*150%</f>
        <v>36000</v>
      </c>
      <c r="I7" s="9">
        <f>H7/H$8</f>
        <v>0.33271719038817005</v>
      </c>
    </row>
    <row r="8" spans="2:9" x14ac:dyDescent="0.45">
      <c r="B8" s="20"/>
      <c r="C8" s="13" t="s">
        <v>30</v>
      </c>
      <c r="D8" s="10">
        <f>SUM(D5:D7)</f>
        <v>100000</v>
      </c>
      <c r="E8" s="9">
        <f>D8/D$8</f>
        <v>1</v>
      </c>
      <c r="F8" s="10">
        <f>SUM(F5:F7)</f>
        <v>100000</v>
      </c>
      <c r="G8" s="9">
        <f>F8/F$8</f>
        <v>1</v>
      </c>
      <c r="H8" s="10">
        <f>SUM(H5:H7)</f>
        <v>108200</v>
      </c>
      <c r="I8" s="9">
        <f>H8/H$8</f>
        <v>1</v>
      </c>
    </row>
    <row r="9" spans="2:9" ht="18" customHeight="1" x14ac:dyDescent="0.45">
      <c r="B9" s="19" t="s">
        <v>29</v>
      </c>
      <c r="C9" s="13" t="s">
        <v>28</v>
      </c>
      <c r="D9" s="10">
        <f>D5*50%</f>
        <v>25000</v>
      </c>
      <c r="E9" s="9">
        <f>D9/D$8</f>
        <v>0.25</v>
      </c>
      <c r="F9" s="10">
        <f>F5*50%</f>
        <v>23750</v>
      </c>
      <c r="G9" s="9">
        <f>F9/F$8</f>
        <v>0.23749999999999999</v>
      </c>
      <c r="H9" s="10">
        <f>H5*50%</f>
        <v>22562.5</v>
      </c>
      <c r="I9" s="9">
        <f>H9/H$8</f>
        <v>0.20852587800369685</v>
      </c>
    </row>
    <row r="10" spans="2:9" x14ac:dyDescent="0.45">
      <c r="B10" s="19"/>
      <c r="C10" s="13" t="s">
        <v>27</v>
      </c>
      <c r="D10" s="10">
        <f>D6*50%</f>
        <v>15000</v>
      </c>
      <c r="E10" s="9">
        <f>D10/D$8</f>
        <v>0.15</v>
      </c>
      <c r="F10" s="10">
        <f>F6*50%</f>
        <v>14250</v>
      </c>
      <c r="G10" s="9">
        <f>F10/F$8</f>
        <v>0.14249999999999999</v>
      </c>
      <c r="H10" s="10">
        <f>H6*50%</f>
        <v>13537.5</v>
      </c>
      <c r="I10" s="9">
        <f>H10/H$8</f>
        <v>0.1251155268022181</v>
      </c>
    </row>
    <row r="11" spans="2:9" x14ac:dyDescent="0.45">
      <c r="B11" s="19"/>
      <c r="C11" s="13" t="s">
        <v>26</v>
      </c>
      <c r="D11" s="10">
        <f>D7*50%</f>
        <v>10000</v>
      </c>
      <c r="E11" s="9">
        <f>D11/D$8</f>
        <v>0.1</v>
      </c>
      <c r="F11" s="10">
        <f>F7*50%</f>
        <v>12000</v>
      </c>
      <c r="G11" s="9">
        <f>F11/F$8</f>
        <v>0.12</v>
      </c>
      <c r="H11" s="10">
        <f>H7*50%</f>
        <v>18000</v>
      </c>
      <c r="I11" s="9">
        <f>H11/H$8</f>
        <v>0.16635859519408502</v>
      </c>
    </row>
    <row r="12" spans="2:9" x14ac:dyDescent="0.45">
      <c r="B12" s="18"/>
      <c r="C12" s="13" t="s">
        <v>25</v>
      </c>
      <c r="D12" s="10">
        <f>SUM(D9:D11)</f>
        <v>50000</v>
      </c>
      <c r="E12" s="9">
        <f>D12/D$8</f>
        <v>0.5</v>
      </c>
      <c r="F12" s="10">
        <f>SUM(F9:F11)</f>
        <v>50000</v>
      </c>
      <c r="G12" s="9">
        <f>F12/F$8</f>
        <v>0.5</v>
      </c>
      <c r="H12" s="10">
        <f>SUM(H9:H11)</f>
        <v>54100</v>
      </c>
      <c r="I12" s="9">
        <f>H12/H$8</f>
        <v>0.5</v>
      </c>
    </row>
    <row r="13" spans="2:9" x14ac:dyDescent="0.45">
      <c r="B13" s="8" t="s">
        <v>24</v>
      </c>
      <c r="C13" s="13"/>
      <c r="D13" s="10">
        <f>D8-D12</f>
        <v>50000</v>
      </c>
      <c r="E13" s="9">
        <f>D13/D$8</f>
        <v>0.5</v>
      </c>
      <c r="F13" s="10">
        <f>F8-F12</f>
        <v>50000</v>
      </c>
      <c r="G13" s="9">
        <f>F13/F$8</f>
        <v>0.5</v>
      </c>
      <c r="H13" s="10">
        <f>H8-H12</f>
        <v>54100</v>
      </c>
      <c r="I13" s="9">
        <f>H13/H$8</f>
        <v>0.5</v>
      </c>
    </row>
    <row r="14" spans="2:9" x14ac:dyDescent="0.45">
      <c r="B14" s="17" t="s">
        <v>23</v>
      </c>
      <c r="C14" s="13" t="s">
        <v>22</v>
      </c>
      <c r="D14" s="10">
        <v>20000</v>
      </c>
      <c r="E14" s="9">
        <f>D14/D$8</f>
        <v>0.2</v>
      </c>
      <c r="F14" s="10">
        <f>D14*110%</f>
        <v>22000</v>
      </c>
      <c r="G14" s="9">
        <f>F14/F$8</f>
        <v>0.22</v>
      </c>
      <c r="H14" s="10">
        <f>F14*120%</f>
        <v>26400</v>
      </c>
      <c r="I14" s="9">
        <f>H14/H$8</f>
        <v>0.24399260628465805</v>
      </c>
    </row>
    <row r="15" spans="2:9" x14ac:dyDescent="0.45">
      <c r="B15" s="16"/>
      <c r="C15" s="13" t="s">
        <v>21</v>
      </c>
      <c r="D15" s="10">
        <f>D14*13%</f>
        <v>2600</v>
      </c>
      <c r="E15" s="9">
        <f>D15/D$8</f>
        <v>2.5999999999999999E-2</v>
      </c>
      <c r="F15" s="10">
        <f>F14*13%</f>
        <v>2860</v>
      </c>
      <c r="G15" s="9">
        <f>F15/F$8</f>
        <v>2.86E-2</v>
      </c>
      <c r="H15" s="10">
        <f>H14*13%</f>
        <v>3432</v>
      </c>
      <c r="I15" s="9">
        <f>H15/H$8</f>
        <v>3.1719038817005545E-2</v>
      </c>
    </row>
    <row r="16" spans="2:9" x14ac:dyDescent="0.45">
      <c r="B16" s="15"/>
      <c r="C16" s="13" t="s">
        <v>20</v>
      </c>
      <c r="D16" s="10">
        <v>5000</v>
      </c>
      <c r="E16" s="9">
        <f>D16/D$8</f>
        <v>0.05</v>
      </c>
      <c r="F16" s="10">
        <f>D16</f>
        <v>5000</v>
      </c>
      <c r="G16" s="9">
        <f>F16/F$8</f>
        <v>0.05</v>
      </c>
      <c r="H16" s="10">
        <v>5000</v>
      </c>
      <c r="I16" s="9">
        <f>H16/H$8</f>
        <v>4.6210720887245843E-2</v>
      </c>
    </row>
    <row r="17" spans="2:9" x14ac:dyDescent="0.45">
      <c r="B17" s="15"/>
      <c r="C17" s="13" t="s">
        <v>19</v>
      </c>
      <c r="D17" s="10">
        <v>10000</v>
      </c>
      <c r="E17" s="9">
        <f>D17/D$8</f>
        <v>0.1</v>
      </c>
      <c r="F17" s="10">
        <f>D17*110%</f>
        <v>11000</v>
      </c>
      <c r="G17" s="9">
        <f>F17/F$8</f>
        <v>0.11</v>
      </c>
      <c r="H17" s="10">
        <v>10000</v>
      </c>
      <c r="I17" s="9">
        <f>H17/H$8</f>
        <v>9.2421441774491686E-2</v>
      </c>
    </row>
    <row r="18" spans="2:9" x14ac:dyDescent="0.45">
      <c r="B18" s="15"/>
      <c r="C18" s="13" t="s">
        <v>18</v>
      </c>
      <c r="D18" s="10">
        <v>500</v>
      </c>
      <c r="E18" s="9">
        <f>D18/D$8</f>
        <v>5.0000000000000001E-3</v>
      </c>
      <c r="F18" s="10">
        <f>D18*110%</f>
        <v>550</v>
      </c>
      <c r="G18" s="9">
        <f>F18/F$8</f>
        <v>5.4999999999999997E-3</v>
      </c>
      <c r="H18" s="10">
        <v>500</v>
      </c>
      <c r="I18" s="9">
        <f>H18/H$8</f>
        <v>4.6210720887245845E-3</v>
      </c>
    </row>
    <row r="19" spans="2:9" x14ac:dyDescent="0.45">
      <c r="B19" s="15"/>
      <c r="C19" s="13" t="s">
        <v>17</v>
      </c>
      <c r="D19" s="10"/>
      <c r="E19" s="9">
        <f>D19/D$8</f>
        <v>0</v>
      </c>
      <c r="F19" s="10">
        <v>500</v>
      </c>
      <c r="G19" s="9">
        <f>F19/F$8</f>
        <v>5.0000000000000001E-3</v>
      </c>
      <c r="H19" s="10">
        <v>500</v>
      </c>
      <c r="I19" s="9">
        <f>H19/H$8</f>
        <v>4.6210720887245845E-3</v>
      </c>
    </row>
    <row r="20" spans="2:9" x14ac:dyDescent="0.45">
      <c r="B20" s="15"/>
      <c r="C20" s="13" t="s">
        <v>16</v>
      </c>
      <c r="D20" s="10">
        <v>2000</v>
      </c>
      <c r="E20" s="9">
        <f>D20/D$8</f>
        <v>0.02</v>
      </c>
      <c r="F20" s="10">
        <v>2000</v>
      </c>
      <c r="G20" s="9">
        <f>F20/F$8</f>
        <v>0.02</v>
      </c>
      <c r="H20" s="10">
        <v>2000</v>
      </c>
      <c r="I20" s="9">
        <f>H20/H$8</f>
        <v>1.8484288354898338E-2</v>
      </c>
    </row>
    <row r="21" spans="2:9" x14ac:dyDescent="0.45">
      <c r="B21" s="15"/>
      <c r="C21" s="13" t="s">
        <v>15</v>
      </c>
      <c r="D21" s="10">
        <v>200</v>
      </c>
      <c r="E21" s="9">
        <f>D21/D$8</f>
        <v>2E-3</v>
      </c>
      <c r="F21" s="10">
        <v>200</v>
      </c>
      <c r="G21" s="9">
        <f>F21/F$8</f>
        <v>2E-3</v>
      </c>
      <c r="H21" s="10">
        <v>200</v>
      </c>
      <c r="I21" s="9">
        <f>H21/H$8</f>
        <v>1.8484288354898336E-3</v>
      </c>
    </row>
    <row r="22" spans="2:9" x14ac:dyDescent="0.45">
      <c r="B22" s="15"/>
      <c r="C22" s="13" t="s">
        <v>14</v>
      </c>
      <c r="D22" s="10">
        <v>100</v>
      </c>
      <c r="E22" s="9">
        <f>D22/D$8</f>
        <v>1E-3</v>
      </c>
      <c r="F22" s="10">
        <v>100</v>
      </c>
      <c r="G22" s="9">
        <f>F22/F$8</f>
        <v>1E-3</v>
      </c>
      <c r="H22" s="10">
        <v>100</v>
      </c>
      <c r="I22" s="9">
        <f>H22/H$8</f>
        <v>9.2421441774491681E-4</v>
      </c>
    </row>
    <row r="23" spans="2:9" x14ac:dyDescent="0.45">
      <c r="B23" s="14"/>
      <c r="C23" s="13" t="s">
        <v>13</v>
      </c>
      <c r="D23" s="10">
        <f>SUM(D14:D22)</f>
        <v>40400</v>
      </c>
      <c r="E23" s="9">
        <f>D23/D$8</f>
        <v>0.40400000000000003</v>
      </c>
      <c r="F23" s="10">
        <f>SUM(F14:F22)</f>
        <v>44210</v>
      </c>
      <c r="G23" s="9">
        <f>F23/F$8</f>
        <v>0.44209999999999999</v>
      </c>
      <c r="H23" s="10">
        <f>SUM(H14:H22)</f>
        <v>48132</v>
      </c>
      <c r="I23" s="9">
        <f>H23/H$8</f>
        <v>0.44484288354898338</v>
      </c>
    </row>
    <row r="24" spans="2:9" x14ac:dyDescent="0.45">
      <c r="B24" s="12" t="s">
        <v>12</v>
      </c>
      <c r="C24" s="11"/>
      <c r="D24" s="10">
        <f>D13-D23</f>
        <v>9600</v>
      </c>
      <c r="E24" s="9">
        <f>D24/D$8</f>
        <v>9.6000000000000002E-2</v>
      </c>
      <c r="F24" s="10">
        <f>F13-F23</f>
        <v>5790</v>
      </c>
      <c r="G24" s="9">
        <f>F24/F$8</f>
        <v>5.79E-2</v>
      </c>
      <c r="H24" s="10">
        <f>H13-H23</f>
        <v>5968</v>
      </c>
      <c r="I24" s="9">
        <f>H24/H$8</f>
        <v>5.5157116451016633E-2</v>
      </c>
    </row>
    <row r="25" spans="2:9" x14ac:dyDescent="0.45">
      <c r="B25" s="12" t="s">
        <v>11</v>
      </c>
      <c r="C25" s="11"/>
      <c r="D25" s="10">
        <v>100</v>
      </c>
      <c r="E25" s="9">
        <f>D25/D$8</f>
        <v>1E-3</v>
      </c>
      <c r="F25" s="10">
        <v>100</v>
      </c>
      <c r="G25" s="9">
        <f>F25/F$8</f>
        <v>1E-3</v>
      </c>
      <c r="H25" s="10">
        <v>100</v>
      </c>
      <c r="I25" s="9">
        <f>H25/H$8</f>
        <v>9.2421441774491681E-4</v>
      </c>
    </row>
    <row r="26" spans="2:9" x14ac:dyDescent="0.45">
      <c r="B26" s="12" t="s">
        <v>10</v>
      </c>
      <c r="C26" s="11"/>
      <c r="D26" s="10">
        <v>200</v>
      </c>
      <c r="E26" s="9">
        <f>D26/D$8</f>
        <v>2E-3</v>
      </c>
      <c r="F26" s="10">
        <v>200</v>
      </c>
      <c r="G26" s="9">
        <f>F26/F$8</f>
        <v>2E-3</v>
      </c>
      <c r="H26" s="10">
        <v>200</v>
      </c>
      <c r="I26" s="9">
        <f>H26/H$8</f>
        <v>1.8484288354898336E-3</v>
      </c>
    </row>
    <row r="27" spans="2:9" x14ac:dyDescent="0.45">
      <c r="B27" s="8" t="s">
        <v>9</v>
      </c>
      <c r="C27" s="7"/>
      <c r="D27" s="10">
        <f>D24+D25-D26</f>
        <v>9500</v>
      </c>
      <c r="E27" s="9">
        <f>D27/D$8</f>
        <v>9.5000000000000001E-2</v>
      </c>
      <c r="F27" s="10">
        <f>F24+F25-F26</f>
        <v>5690</v>
      </c>
      <c r="G27" s="9">
        <f>F27/F$8</f>
        <v>5.6899999999999999E-2</v>
      </c>
      <c r="H27" s="10">
        <f>H24+H25-H26</f>
        <v>5868</v>
      </c>
      <c r="I27" s="9">
        <f>H27/H$8</f>
        <v>5.4232902033271718E-2</v>
      </c>
    </row>
    <row r="28" spans="2:9" x14ac:dyDescent="0.45">
      <c r="B28" s="12" t="s">
        <v>8</v>
      </c>
      <c r="C28" s="11"/>
      <c r="D28" s="10"/>
      <c r="E28" s="9">
        <f>D28/D$8</f>
        <v>0</v>
      </c>
      <c r="F28" s="10"/>
      <c r="G28" s="9">
        <f>F28/F$8</f>
        <v>0</v>
      </c>
      <c r="H28" s="10"/>
      <c r="I28" s="9">
        <f>H28/H$8</f>
        <v>0</v>
      </c>
    </row>
    <row r="29" spans="2:9" x14ac:dyDescent="0.45">
      <c r="B29" s="12" t="s">
        <v>7</v>
      </c>
      <c r="C29" s="11"/>
      <c r="D29" s="10"/>
      <c r="E29" s="9">
        <f>D29/D$8</f>
        <v>0</v>
      </c>
      <c r="F29" s="10"/>
      <c r="G29" s="9">
        <f>F29/F$8</f>
        <v>0</v>
      </c>
      <c r="H29" s="10"/>
      <c r="I29" s="9">
        <f>H29/H$8</f>
        <v>0</v>
      </c>
    </row>
    <row r="30" spans="2:9" x14ac:dyDescent="0.45">
      <c r="B30" s="8" t="s">
        <v>6</v>
      </c>
      <c r="C30" s="7"/>
      <c r="D30" s="10">
        <f>D27+D28-D29</f>
        <v>9500</v>
      </c>
      <c r="E30" s="9">
        <f>D30/D$8</f>
        <v>9.5000000000000001E-2</v>
      </c>
      <c r="F30" s="10">
        <f>F27+F28-F29</f>
        <v>5690</v>
      </c>
      <c r="G30" s="9">
        <f>F30/F$8</f>
        <v>5.6899999999999999E-2</v>
      </c>
      <c r="H30" s="10">
        <f>H27+H28-H29</f>
        <v>5868</v>
      </c>
      <c r="I30" s="9">
        <f>H30/H$8</f>
        <v>5.4232902033271718E-2</v>
      </c>
    </row>
    <row r="31" spans="2:9" x14ac:dyDescent="0.45">
      <c r="B31" s="12" t="s">
        <v>5</v>
      </c>
      <c r="C31" s="11"/>
      <c r="D31" s="10">
        <f>D30*20%</f>
        <v>1900</v>
      </c>
      <c r="E31" s="9">
        <f>D31/D$8</f>
        <v>1.9E-2</v>
      </c>
      <c r="F31" s="10">
        <f>F30*20%</f>
        <v>1138</v>
      </c>
      <c r="G31" s="9">
        <f>F31/F$8</f>
        <v>1.1379999999999999E-2</v>
      </c>
      <c r="H31" s="10">
        <f>H30*20%</f>
        <v>1173.6000000000001</v>
      </c>
      <c r="I31" s="9">
        <f>H31/H$8</f>
        <v>1.0846580406654345E-2</v>
      </c>
    </row>
    <row r="32" spans="2:9" x14ac:dyDescent="0.45">
      <c r="B32" s="8" t="s">
        <v>4</v>
      </c>
      <c r="C32" s="7"/>
      <c r="D32" s="10">
        <f>D30-D31</f>
        <v>7600</v>
      </c>
      <c r="E32" s="9">
        <f>D32/D$8</f>
        <v>7.5999999999999998E-2</v>
      </c>
      <c r="F32" s="10">
        <f>F30-F31</f>
        <v>4552</v>
      </c>
      <c r="G32" s="9">
        <f>F32/F$8</f>
        <v>4.5519999999999998E-2</v>
      </c>
      <c r="H32" s="10">
        <f>H30-H31</f>
        <v>4694.3999999999996</v>
      </c>
      <c r="I32" s="9">
        <f>H32/H$8</f>
        <v>4.3386321626617375E-2</v>
      </c>
    </row>
    <row r="33" spans="2:9" x14ac:dyDescent="0.45">
      <c r="B33" s="8" t="s">
        <v>3</v>
      </c>
      <c r="C33" s="7"/>
      <c r="D33" s="6" t="s">
        <v>2</v>
      </c>
      <c r="E33" s="5"/>
      <c r="F33" s="6" t="s">
        <v>1</v>
      </c>
      <c r="G33" s="5"/>
      <c r="H33" s="6" t="s">
        <v>0</v>
      </c>
      <c r="I33" s="5"/>
    </row>
  </sheetData>
  <mergeCells count="16">
    <mergeCell ref="B26:C26"/>
    <mergeCell ref="B28:C28"/>
    <mergeCell ref="B29:C29"/>
    <mergeCell ref="B31:C31"/>
    <mergeCell ref="D33:E33"/>
    <mergeCell ref="F33:G33"/>
    <mergeCell ref="H33:I33"/>
    <mergeCell ref="F3:G3"/>
    <mergeCell ref="H3:I3"/>
    <mergeCell ref="B3:C4"/>
    <mergeCell ref="B9:B12"/>
    <mergeCell ref="B14:B23"/>
    <mergeCell ref="B5:B8"/>
    <mergeCell ref="B24:C24"/>
    <mergeCell ref="D3:E3"/>
    <mergeCell ref="B25:C2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年次予算計画作成の基本_1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MLC 村井綾花</dc:creator>
  <cp:lastModifiedBy>MLC 村井綾花</cp:lastModifiedBy>
  <dcterms:created xsi:type="dcterms:W3CDTF">2022-10-20T00:55:36Z</dcterms:created>
  <dcterms:modified xsi:type="dcterms:W3CDTF">2022-10-20T00:56:06Z</dcterms:modified>
</cp:coreProperties>
</file>